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635" windowHeight="14055"/>
  </bookViews>
  <sheets>
    <sheet name="מכירה רעיונית בלי מימוש" sheetId="4" r:id="rId1"/>
    <sheet name="מכירה רעיונית, 50% מימוש כל שנה" sheetId="1" r:id="rId2"/>
  </sheets>
  <calcPr calcId="145621"/>
</workbook>
</file>

<file path=xl/calcChain.xml><?xml version="1.0" encoding="utf-8"?>
<calcChain xmlns="http://schemas.openxmlformats.org/spreadsheetml/2006/main">
  <c r="O25" i="1" l="1"/>
  <c r="O15" i="1"/>
  <c r="O5" i="1"/>
  <c r="N5" i="1"/>
  <c r="M25" i="1"/>
  <c r="M15" i="1"/>
  <c r="M5" i="1"/>
  <c r="L5" i="1"/>
  <c r="K25" i="1"/>
  <c r="K15" i="1"/>
  <c r="K5" i="1"/>
  <c r="I25" i="1"/>
  <c r="I15" i="1"/>
  <c r="I5" i="1"/>
  <c r="G25" i="1"/>
  <c r="G15" i="1"/>
  <c r="K5" i="4"/>
  <c r="L5" i="4"/>
  <c r="M5" i="4" s="1"/>
  <c r="N5" i="4" s="1"/>
  <c r="O5" i="4" s="1"/>
  <c r="P5" i="4" s="1"/>
  <c r="Q5" i="4" s="1"/>
  <c r="R5" i="4" s="1"/>
  <c r="S5" i="4" s="1"/>
  <c r="K15" i="4"/>
  <c r="L15" i="4" s="1"/>
  <c r="M15" i="4" s="1"/>
  <c r="N15" i="4" s="1"/>
  <c r="O15" i="4" s="1"/>
  <c r="P15" i="4" s="1"/>
  <c r="Q15" i="4" s="1"/>
  <c r="R15" i="4" s="1"/>
  <c r="S15" i="4" s="1"/>
  <c r="I5" i="4"/>
  <c r="J5" i="4" s="1"/>
  <c r="I15" i="4"/>
  <c r="J15" i="4" s="1"/>
  <c r="H5" i="4"/>
  <c r="H15" i="4"/>
  <c r="C30" i="4"/>
  <c r="C31" i="4"/>
  <c r="B31" i="4"/>
  <c r="B30" i="4"/>
  <c r="E25" i="4"/>
  <c r="G15" i="4"/>
  <c r="F15" i="4"/>
  <c r="E15" i="4"/>
  <c r="E5" i="4"/>
  <c r="B26" i="4"/>
  <c r="D25" i="4"/>
  <c r="B25" i="4"/>
  <c r="D24" i="4"/>
  <c r="E24" i="4" s="1"/>
  <c r="B24" i="4"/>
  <c r="B16" i="4"/>
  <c r="C16" i="4" s="1"/>
  <c r="B15" i="4"/>
  <c r="C15" i="4" s="1"/>
  <c r="D15" i="4" s="1"/>
  <c r="D14" i="4"/>
  <c r="E14" i="4" s="1"/>
  <c r="B14" i="4"/>
  <c r="B7" i="4"/>
  <c r="B8" i="4" s="1"/>
  <c r="F5" i="4"/>
  <c r="G5" i="4" s="1"/>
  <c r="C5" i="4"/>
  <c r="C7" i="4" s="1"/>
  <c r="C4" i="4"/>
  <c r="D4" i="4" s="1"/>
  <c r="E4" i="4" s="1"/>
  <c r="B27" i="4" l="1"/>
  <c r="B28" i="4" s="1"/>
  <c r="D6" i="4"/>
  <c r="E6" i="4" s="1"/>
  <c r="E7" i="4" s="1"/>
  <c r="C17" i="4"/>
  <c r="C18" i="4" s="1"/>
  <c r="C8" i="4"/>
  <c r="B17" i="4"/>
  <c r="B18" i="4" s="1"/>
  <c r="D5" i="4"/>
  <c r="D16" i="4"/>
  <c r="E16" i="4" s="1"/>
  <c r="E17" i="4" s="1"/>
  <c r="C26" i="4"/>
  <c r="B7" i="1"/>
  <c r="B8" i="1" s="1"/>
  <c r="B26" i="1"/>
  <c r="C26" i="1" s="1"/>
  <c r="C27" i="1" s="1"/>
  <c r="C28" i="1" s="1"/>
  <c r="F5" i="1"/>
  <c r="G5" i="1" s="1"/>
  <c r="D25" i="1"/>
  <c r="D24" i="1"/>
  <c r="D14" i="1"/>
  <c r="B24" i="1"/>
  <c r="B14" i="1"/>
  <c r="B15" i="1"/>
  <c r="C15" i="1" s="1"/>
  <c r="D15" i="1" s="1"/>
  <c r="B25" i="1"/>
  <c r="B27" i="1" s="1"/>
  <c r="B16" i="1"/>
  <c r="C16" i="1" s="1"/>
  <c r="C5" i="1"/>
  <c r="C7" i="1" s="1"/>
  <c r="C4" i="1"/>
  <c r="D4" i="1" s="1"/>
  <c r="B28" i="1" l="1"/>
  <c r="B30" i="1" s="1"/>
  <c r="H5" i="1"/>
  <c r="J5" i="1" s="1"/>
  <c r="C27" i="4"/>
  <c r="C28" i="4" s="1"/>
  <c r="D26" i="4"/>
  <c r="D17" i="4"/>
  <c r="D7" i="4"/>
  <c r="D5" i="1"/>
  <c r="B17" i="1"/>
  <c r="B18" i="1" s="1"/>
  <c r="B31" i="1" s="1"/>
  <c r="D16" i="1"/>
  <c r="C8" i="1"/>
  <c r="C30" i="1" s="1"/>
  <c r="D26" i="1"/>
  <c r="D27" i="1" s="1"/>
  <c r="C17" i="1"/>
  <c r="C18" i="1" s="1"/>
  <c r="C31" i="1" s="1"/>
  <c r="D6" i="1"/>
  <c r="E26" i="4" l="1"/>
  <c r="E27" i="4" s="1"/>
  <c r="D27" i="4"/>
  <c r="D8" i="4"/>
  <c r="D18" i="4"/>
  <c r="D7" i="1"/>
  <c r="E6" i="1"/>
  <c r="E7" i="1" s="1"/>
  <c r="E26" i="1"/>
  <c r="E27" i="1" s="1"/>
  <c r="D17" i="1"/>
  <c r="E16" i="1"/>
  <c r="E17" i="1" s="1"/>
  <c r="D31" i="4" l="1"/>
  <c r="D28" i="4"/>
  <c r="D30" i="4" s="1"/>
  <c r="D18" i="1"/>
  <c r="E14" i="1"/>
  <c r="F14" i="1" s="1"/>
  <c r="D28" i="1"/>
  <c r="E24" i="1"/>
  <c r="F24" i="1" s="1"/>
  <c r="H24" i="1" s="1"/>
  <c r="D8" i="1"/>
  <c r="E4" i="1"/>
  <c r="F4" i="1" s="1"/>
  <c r="J24" i="1" l="1"/>
  <c r="H4" i="1"/>
  <c r="H14" i="1"/>
  <c r="D30" i="1"/>
  <c r="D31" i="1"/>
  <c r="F14" i="4"/>
  <c r="F4" i="4"/>
  <c r="F26" i="1"/>
  <c r="E28" i="1"/>
  <c r="F16" i="1"/>
  <c r="E18" i="1"/>
  <c r="F6" i="1"/>
  <c r="E8" i="1"/>
  <c r="J14" i="1" l="1"/>
  <c r="J4" i="1"/>
  <c r="L24" i="1"/>
  <c r="F7" i="1"/>
  <c r="G4" i="1" s="1"/>
  <c r="G6" i="1"/>
  <c r="G7" i="1" s="1"/>
  <c r="G16" i="1"/>
  <c r="G17" i="1" s="1"/>
  <c r="F17" i="1"/>
  <c r="G14" i="1" s="1"/>
  <c r="F27" i="1"/>
  <c r="G24" i="1" s="1"/>
  <c r="G26" i="1"/>
  <c r="G27" i="1" s="1"/>
  <c r="E31" i="1"/>
  <c r="E30" i="1"/>
  <c r="G4" i="4"/>
  <c r="H4" i="4" s="1"/>
  <c r="I4" i="4" s="1"/>
  <c r="E8" i="4"/>
  <c r="F6" i="4"/>
  <c r="F7" i="4" s="1"/>
  <c r="G14" i="4"/>
  <c r="H14" i="4" s="1"/>
  <c r="I14" i="4" s="1"/>
  <c r="F24" i="4"/>
  <c r="E18" i="4"/>
  <c r="E31" i="4" s="1"/>
  <c r="F16" i="4"/>
  <c r="F17" i="4" s="1"/>
  <c r="F28" i="1"/>
  <c r="H26" i="1"/>
  <c r="F18" i="1"/>
  <c r="H16" i="1"/>
  <c r="F8" i="1"/>
  <c r="H6" i="1"/>
  <c r="G18" i="1" l="1"/>
  <c r="N24" i="1"/>
  <c r="H7" i="1"/>
  <c r="I4" i="1" s="1"/>
  <c r="I6" i="1"/>
  <c r="I7" i="1" s="1"/>
  <c r="H17" i="1"/>
  <c r="I14" i="1" s="1"/>
  <c r="I16" i="1"/>
  <c r="I17" i="1" s="1"/>
  <c r="H27" i="1"/>
  <c r="I24" i="1" s="1"/>
  <c r="I26" i="1"/>
  <c r="I27" i="1" s="1"/>
  <c r="L4" i="1"/>
  <c r="L14" i="1"/>
  <c r="G28" i="1"/>
  <c r="G8" i="1"/>
  <c r="G31" i="1" s="1"/>
  <c r="F31" i="1"/>
  <c r="F30" i="1"/>
  <c r="J14" i="4"/>
  <c r="K14" i="4" s="1"/>
  <c r="L14" i="4" s="1"/>
  <c r="M14" i="4" s="1"/>
  <c r="N14" i="4" s="1"/>
  <c r="O14" i="4" s="1"/>
  <c r="P14" i="4" s="1"/>
  <c r="Q14" i="4" s="1"/>
  <c r="R14" i="4" s="1"/>
  <c r="S14" i="4" s="1"/>
  <c r="J4" i="4"/>
  <c r="K4" i="4" s="1"/>
  <c r="L4" i="4" s="1"/>
  <c r="M4" i="4" s="1"/>
  <c r="N4" i="4" s="1"/>
  <c r="O4" i="4" s="1"/>
  <c r="P4" i="4" s="1"/>
  <c r="Q4" i="4" s="1"/>
  <c r="R4" i="4" s="1"/>
  <c r="S4" i="4" s="1"/>
  <c r="F18" i="4"/>
  <c r="G16" i="4"/>
  <c r="G17" i="4" s="1"/>
  <c r="G24" i="4"/>
  <c r="H24" i="4" s="1"/>
  <c r="F8" i="4"/>
  <c r="G6" i="4"/>
  <c r="G7" i="4" s="1"/>
  <c r="E28" i="4"/>
  <c r="E30" i="4" s="1"/>
  <c r="F26" i="4"/>
  <c r="F27" i="4" s="1"/>
  <c r="H8" i="1"/>
  <c r="J6" i="1"/>
  <c r="H18" i="1"/>
  <c r="J16" i="1"/>
  <c r="H28" i="1"/>
  <c r="J26" i="1"/>
  <c r="L16" i="1" l="1"/>
  <c r="K16" i="1"/>
  <c r="K17" i="1" s="1"/>
  <c r="N4" i="1"/>
  <c r="K26" i="1"/>
  <c r="K27" i="1" s="1"/>
  <c r="L26" i="1"/>
  <c r="K6" i="1"/>
  <c r="K7" i="1" s="1"/>
  <c r="L6" i="1"/>
  <c r="G30" i="1"/>
  <c r="N14" i="1"/>
  <c r="I28" i="1"/>
  <c r="I18" i="1"/>
  <c r="I8" i="1"/>
  <c r="J17" i="1"/>
  <c r="J7" i="1"/>
  <c r="J27" i="1"/>
  <c r="H31" i="1"/>
  <c r="H30" i="1"/>
  <c r="F31" i="4"/>
  <c r="I24" i="4"/>
  <c r="G18" i="4"/>
  <c r="H16" i="4"/>
  <c r="H17" i="4" s="1"/>
  <c r="G8" i="4"/>
  <c r="H6" i="4"/>
  <c r="H7" i="4" s="1"/>
  <c r="F28" i="4"/>
  <c r="F30" i="4" s="1"/>
  <c r="G26" i="4"/>
  <c r="J8" i="1" l="1"/>
  <c r="K4" i="1"/>
  <c r="K8" i="1" s="1"/>
  <c r="I30" i="1"/>
  <c r="J28" i="1"/>
  <c r="K24" i="1"/>
  <c r="K28" i="1" s="1"/>
  <c r="J18" i="1"/>
  <c r="K14" i="1"/>
  <c r="K18" i="1" s="1"/>
  <c r="K31" i="1" s="1"/>
  <c r="I31" i="1"/>
  <c r="N6" i="1"/>
  <c r="M6" i="1"/>
  <c r="M7" i="1" s="1"/>
  <c r="L7" i="1"/>
  <c r="N26" i="1"/>
  <c r="L27" i="1"/>
  <c r="M26" i="1"/>
  <c r="M27" i="1" s="1"/>
  <c r="L17" i="1"/>
  <c r="N16" i="1"/>
  <c r="M16" i="1"/>
  <c r="M17" i="1" s="1"/>
  <c r="G27" i="4"/>
  <c r="G28" i="4" s="1"/>
  <c r="G30" i="4" s="1"/>
  <c r="G31" i="4"/>
  <c r="J24" i="4"/>
  <c r="K24" i="4" s="1"/>
  <c r="L24" i="4" s="1"/>
  <c r="M24" i="4" s="1"/>
  <c r="N24" i="4" s="1"/>
  <c r="O24" i="4" s="1"/>
  <c r="P24" i="4" s="1"/>
  <c r="Q24" i="4" s="1"/>
  <c r="R24" i="4" s="1"/>
  <c r="S24" i="4" s="1"/>
  <c r="H8" i="4"/>
  <c r="I6" i="4"/>
  <c r="I7" i="4" s="1"/>
  <c r="I16" i="4"/>
  <c r="I17" i="4" s="1"/>
  <c r="H18" i="4"/>
  <c r="H26" i="4"/>
  <c r="H27" i="4" s="1"/>
  <c r="N17" i="1" l="1"/>
  <c r="O16" i="1"/>
  <c r="O17" i="1" s="1"/>
  <c r="O26" i="1"/>
  <c r="O27" i="1" s="1"/>
  <c r="N27" i="1"/>
  <c r="M14" i="1"/>
  <c r="M18" i="1" s="1"/>
  <c r="L18" i="1"/>
  <c r="L28" i="1"/>
  <c r="M24" i="1"/>
  <c r="M28" i="1" s="1"/>
  <c r="M4" i="1"/>
  <c r="M8" i="1" s="1"/>
  <c r="L8" i="1"/>
  <c r="N7" i="1"/>
  <c r="O6" i="1"/>
  <c r="O7" i="1" s="1"/>
  <c r="K30" i="1"/>
  <c r="H31" i="4"/>
  <c r="J6" i="4"/>
  <c r="K6" i="4" s="1"/>
  <c r="I8" i="4"/>
  <c r="H28" i="4"/>
  <c r="H30" i="4" s="1"/>
  <c r="I26" i="4"/>
  <c r="I27" i="4" s="1"/>
  <c r="J16" i="4"/>
  <c r="K16" i="4" s="1"/>
  <c r="I18" i="4"/>
  <c r="O4" i="1" l="1"/>
  <c r="O8" i="1" s="1"/>
  <c r="N8" i="1"/>
  <c r="M30" i="1"/>
  <c r="N28" i="1"/>
  <c r="O24" i="1"/>
  <c r="O28" i="1" s="1"/>
  <c r="O30" i="1" s="1"/>
  <c r="M31" i="1"/>
  <c r="O14" i="1"/>
  <c r="O18" i="1" s="1"/>
  <c r="O31" i="1" s="1"/>
  <c r="N18" i="1"/>
  <c r="L16" i="4"/>
  <c r="K17" i="4"/>
  <c r="K18" i="4" s="1"/>
  <c r="K7" i="4"/>
  <c r="K8" i="4" s="1"/>
  <c r="K31" i="4" s="1"/>
  <c r="L6" i="4"/>
  <c r="J17" i="4"/>
  <c r="J18" i="4" s="1"/>
  <c r="J7" i="4"/>
  <c r="J8" i="4" s="1"/>
  <c r="I31" i="4"/>
  <c r="J26" i="4"/>
  <c r="K26" i="4" s="1"/>
  <c r="I28" i="4"/>
  <c r="I30" i="4" s="1"/>
  <c r="L26" i="4" l="1"/>
  <c r="K27" i="4"/>
  <c r="K28" i="4" s="1"/>
  <c r="K30" i="4" s="1"/>
  <c r="L7" i="4"/>
  <c r="L8" i="4" s="1"/>
  <c r="M6" i="4"/>
  <c r="M16" i="4"/>
  <c r="L17" i="4"/>
  <c r="L18" i="4" s="1"/>
  <c r="J31" i="4"/>
  <c r="J27" i="4"/>
  <c r="J28" i="4" s="1"/>
  <c r="J30" i="4" s="1"/>
  <c r="N6" i="4" l="1"/>
  <c r="M7" i="4"/>
  <c r="M8" i="4" s="1"/>
  <c r="M17" i="4"/>
  <c r="M18" i="4" s="1"/>
  <c r="N16" i="4"/>
  <c r="L31" i="4"/>
  <c r="M26" i="4"/>
  <c r="L27" i="4"/>
  <c r="L28" i="4" s="1"/>
  <c r="L30" i="4" s="1"/>
  <c r="M31" i="4" l="1"/>
  <c r="M27" i="4"/>
  <c r="M28" i="4" s="1"/>
  <c r="M30" i="4" s="1"/>
  <c r="N26" i="4"/>
  <c r="N17" i="4"/>
  <c r="N18" i="4" s="1"/>
  <c r="O16" i="4"/>
  <c r="N7" i="4"/>
  <c r="N8" i="4" s="1"/>
  <c r="N31" i="4" s="1"/>
  <c r="O6" i="4"/>
  <c r="P6" i="4" l="1"/>
  <c r="O7" i="4"/>
  <c r="O8" i="4" s="1"/>
  <c r="P16" i="4"/>
  <c r="O17" i="4"/>
  <c r="O18" i="4" s="1"/>
  <c r="O26" i="4"/>
  <c r="N27" i="4"/>
  <c r="N28" i="4" s="1"/>
  <c r="N30" i="4" s="1"/>
  <c r="O27" i="4" l="1"/>
  <c r="O28" i="4" s="1"/>
  <c r="O30" i="4" s="1"/>
  <c r="P26" i="4"/>
  <c r="P17" i="4"/>
  <c r="P18" i="4" s="1"/>
  <c r="Q16" i="4"/>
  <c r="P7" i="4"/>
  <c r="P8" i="4" s="1"/>
  <c r="P31" i="4" s="1"/>
  <c r="Q6" i="4"/>
  <c r="O31" i="4"/>
  <c r="Q7" i="4" l="1"/>
  <c r="Q8" i="4" s="1"/>
  <c r="R6" i="4"/>
  <c r="R16" i="4"/>
  <c r="Q17" i="4"/>
  <c r="Q18" i="4" s="1"/>
  <c r="Q31" i="4" s="1"/>
  <c r="P27" i="4"/>
  <c r="P28" i="4" s="1"/>
  <c r="P30" i="4" s="1"/>
  <c r="Q26" i="4"/>
  <c r="R26" i="4" l="1"/>
  <c r="Q27" i="4"/>
  <c r="Q28" i="4" s="1"/>
  <c r="Q30" i="4" s="1"/>
  <c r="S6" i="4"/>
  <c r="S7" i="4" s="1"/>
  <c r="S8" i="4" s="1"/>
  <c r="R7" i="4"/>
  <c r="R8" i="4" s="1"/>
  <c r="R17" i="4"/>
  <c r="R18" i="4" s="1"/>
  <c r="S16" i="4"/>
  <c r="S17" i="4" s="1"/>
  <c r="S18" i="4" s="1"/>
  <c r="R31" i="4" l="1"/>
  <c r="S31" i="4"/>
  <c r="R27" i="4"/>
  <c r="R28" i="4" s="1"/>
  <c r="R30" i="4" s="1"/>
  <c r="S26" i="4"/>
  <c r="S27" i="4" s="1"/>
  <c r="S28" i="4" s="1"/>
  <c r="S30" i="4" s="1"/>
</calcChain>
</file>

<file path=xl/sharedStrings.xml><?xml version="1.0" encoding="utf-8"?>
<sst xmlns="http://schemas.openxmlformats.org/spreadsheetml/2006/main" count="88" uniqueCount="31">
  <si>
    <t>שווי תיק</t>
  </si>
  <si>
    <t>הפסדים לא ממומשים</t>
  </si>
  <si>
    <t>רווחים לא ממומשים</t>
  </si>
  <si>
    <t>מס נדחה</t>
  </si>
  <si>
    <t>הון עצמי</t>
  </si>
  <si>
    <t>ה 30 בדצמבר 2011, לפני ביצוע המכירה הרעיונית</t>
  </si>
  <si>
    <t>ה 1 בינואר 2012 אחרי ביצוע המכירה הרעיונית, שיעור מס 25%</t>
  </si>
  <si>
    <t>ה 30 בדצמבר 2012</t>
  </si>
  <si>
    <t>ה-31 בדצמבר 2012, שנה אחרי ביצוע המכירה הרעיונית, מימוש 50% מהתיק</t>
  </si>
  <si>
    <t>שנה 2</t>
  </si>
  <si>
    <t>שנה 3</t>
  </si>
  <si>
    <t>שנה 4</t>
  </si>
  <si>
    <t>מכירה רעיונית</t>
  </si>
  <si>
    <t>מכירה רעיונית ומיימוש הפסדים כדי לקבל החזר של 20K</t>
  </si>
  <si>
    <t>שנה 5</t>
  </si>
  <si>
    <t>שנה 6</t>
  </si>
  <si>
    <t>שנה 7</t>
  </si>
  <si>
    <t>הפרש בין עשה לקיבל החזר</t>
  </si>
  <si>
    <t>הפרש בין עשה ללא עשה</t>
  </si>
  <si>
    <t>שנה 8</t>
  </si>
  <si>
    <t>שנה 9</t>
  </si>
  <si>
    <t>שנה 10</t>
  </si>
  <si>
    <t>שנה 11</t>
  </si>
  <si>
    <t>שנה 12</t>
  </si>
  <si>
    <t>שנה 13</t>
  </si>
  <si>
    <t>שנה 14</t>
  </si>
  <si>
    <t>שנה 15</t>
  </si>
  <si>
    <t>שנה 16</t>
  </si>
  <si>
    <t>מימוש 50%</t>
  </si>
  <si>
    <t>תשואה שנתית</t>
  </si>
  <si>
    <t>אי ביצוע מכירה רעיונית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</si>
</sst>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rightToLeft="1" tabSelected="1" zoomScaleNormal="100" workbookViewId="0">
      <selection activeCell="D27" sqref="D27"/>
    </sheetView>
  </sheetViews>
  <sheetFormatPr defaultRowHeight="15"/>
  <cols>
    <col min="1" max="1" width="21.42578125" customWidth="1"/>
    <col min="2" max="2" width="41.42578125" bestFit="1" customWidth="1"/>
    <col min="3" max="3" width="52.140625" bestFit="1" customWidth="1"/>
    <col min="4" max="4" width="24.7109375" customWidth="1"/>
    <col min="5" max="5" width="9.140625" bestFit="1" customWidth="1"/>
  </cols>
  <sheetData>
    <row r="1" spans="1:19">
      <c r="A1" s="3">
        <v>0.1</v>
      </c>
      <c r="B1" t="s">
        <v>29</v>
      </c>
    </row>
    <row r="2" spans="1:19">
      <c r="A2" t="s">
        <v>12</v>
      </c>
    </row>
    <row r="3" spans="1:19">
      <c r="B3" t="s">
        <v>5</v>
      </c>
      <c r="C3" t="s">
        <v>6</v>
      </c>
      <c r="D3" t="s">
        <v>7</v>
      </c>
      <c r="E3" t="s">
        <v>9</v>
      </c>
      <c r="F3" t="s">
        <v>10</v>
      </c>
      <c r="G3" t="s">
        <v>11</v>
      </c>
      <c r="H3" t="s">
        <v>14</v>
      </c>
      <c r="I3" t="s">
        <v>15</v>
      </c>
      <c r="J3" t="s">
        <v>16</v>
      </c>
      <c r="K3" t="s">
        <v>19</v>
      </c>
      <c r="L3" t="s">
        <v>20</v>
      </c>
      <c r="M3" t="s">
        <v>21</v>
      </c>
      <c r="N3" t="s">
        <v>22</v>
      </c>
      <c r="O3" t="s">
        <v>23</v>
      </c>
      <c r="P3" t="s">
        <v>24</v>
      </c>
      <c r="Q3" t="s">
        <v>25</v>
      </c>
      <c r="R3" t="s">
        <v>26</v>
      </c>
      <c r="S3" t="s">
        <v>27</v>
      </c>
    </row>
    <row r="4" spans="1:19">
      <c r="A4" t="s">
        <v>0</v>
      </c>
      <c r="B4" s="1">
        <v>1000000</v>
      </c>
      <c r="C4" s="1">
        <f>B4-B6*0.2</f>
        <v>980000</v>
      </c>
      <c r="D4" s="1">
        <f>C4*(1+A1)</f>
        <v>1078000</v>
      </c>
      <c r="E4" s="2">
        <f>D4*(1+$A$1)</f>
        <v>1185800</v>
      </c>
      <c r="F4" s="2">
        <f>E4*(1+$A$1)</f>
        <v>1304380</v>
      </c>
      <c r="G4" s="2">
        <f>F4*(1+$A$1)</f>
        <v>1434818</v>
      </c>
      <c r="H4" s="2">
        <f>G4*(1+$A$1)</f>
        <v>1578299.8</v>
      </c>
      <c r="I4" s="2">
        <f>H4*(1+$A$1)</f>
        <v>1736129.7800000003</v>
      </c>
      <c r="J4" s="2">
        <f>I4*(1+$A$1)</f>
        <v>1909742.7580000004</v>
      </c>
      <c r="K4" s="2">
        <f>J4*(1+$A$1)</f>
        <v>2100717.0338000008</v>
      </c>
      <c r="L4" s="2">
        <f>K4*(1+$A$1)</f>
        <v>2310788.7371800011</v>
      </c>
      <c r="M4" s="2">
        <f>L4*(1+$A$1)</f>
        <v>2541867.6108980016</v>
      </c>
      <c r="N4" s="2">
        <f>M4*(1+$A$1)</f>
        <v>2796054.371987802</v>
      </c>
      <c r="O4" s="2">
        <f>N4*(1+$A$1)</f>
        <v>3075659.8091865825</v>
      </c>
      <c r="P4" s="2">
        <f>O4*(1+$A$1)</f>
        <v>3383225.7901052409</v>
      </c>
      <c r="Q4" s="2">
        <f>P4*(1+$A$1)</f>
        <v>3721548.3691157652</v>
      </c>
      <c r="R4" s="2">
        <f>Q4*(1+$A$1)</f>
        <v>4093703.206027342</v>
      </c>
      <c r="S4" s="2">
        <f>R4*(1+$A$1)</f>
        <v>4503073.5266300766</v>
      </c>
    </row>
    <row r="5" spans="1:19">
      <c r="A5" t="s">
        <v>1</v>
      </c>
      <c r="B5" s="1">
        <v>100000</v>
      </c>
      <c r="C5" s="1">
        <f>B5</f>
        <v>100000</v>
      </c>
      <c r="D5" s="1">
        <f>C5</f>
        <v>100000</v>
      </c>
      <c r="E5" s="1">
        <f>D5</f>
        <v>100000</v>
      </c>
      <c r="F5">
        <f>E5</f>
        <v>100000</v>
      </c>
      <c r="G5">
        <f>F5</f>
        <v>100000</v>
      </c>
      <c r="H5">
        <f>G5</f>
        <v>100000</v>
      </c>
      <c r="I5">
        <f t="shared" ref="I5:J5" si="0">H5</f>
        <v>100000</v>
      </c>
      <c r="J5">
        <f t="shared" si="0"/>
        <v>100000</v>
      </c>
      <c r="K5">
        <f t="shared" ref="K5:S5" si="1">J5</f>
        <v>100000</v>
      </c>
      <c r="L5">
        <f t="shared" si="1"/>
        <v>100000</v>
      </c>
      <c r="M5">
        <f t="shared" si="1"/>
        <v>100000</v>
      </c>
      <c r="N5">
        <f t="shared" si="1"/>
        <v>100000</v>
      </c>
      <c r="O5">
        <f t="shared" si="1"/>
        <v>100000</v>
      </c>
      <c r="P5">
        <f t="shared" si="1"/>
        <v>100000</v>
      </c>
      <c r="Q5">
        <f t="shared" si="1"/>
        <v>100000</v>
      </c>
      <c r="R5">
        <f t="shared" si="1"/>
        <v>100000</v>
      </c>
      <c r="S5">
        <f t="shared" si="1"/>
        <v>100000</v>
      </c>
    </row>
    <row r="6" spans="1:19">
      <c r="A6" t="s">
        <v>2</v>
      </c>
      <c r="B6" s="1">
        <v>100000</v>
      </c>
      <c r="C6">
        <v>0</v>
      </c>
      <c r="D6" s="1">
        <f>D4-C4</f>
        <v>98000</v>
      </c>
      <c r="E6" s="1">
        <f>D6+E4-D4</f>
        <v>205800</v>
      </c>
      <c r="F6" s="1">
        <f>E6+F4-E4</f>
        <v>324380</v>
      </c>
      <c r="G6" s="1">
        <f>F6+G4-F4</f>
        <v>454818</v>
      </c>
      <c r="H6" s="1">
        <f>G6+H4-G4</f>
        <v>598299.80000000005</v>
      </c>
      <c r="I6" s="1">
        <f t="shared" ref="I6:J6" si="2">H6+I4-H4</f>
        <v>756129.78</v>
      </c>
      <c r="J6" s="1">
        <f t="shared" si="2"/>
        <v>929742.75800000038</v>
      </c>
      <c r="K6" s="1">
        <f t="shared" ref="K6:S6" si="3">J6+K4-J4</f>
        <v>1120717.0338000008</v>
      </c>
      <c r="L6" s="1">
        <f t="shared" si="3"/>
        <v>1330788.7371800011</v>
      </c>
      <c r="M6" s="1">
        <f t="shared" si="3"/>
        <v>1561867.6108980016</v>
      </c>
      <c r="N6" s="1">
        <f t="shared" si="3"/>
        <v>1816054.3719878024</v>
      </c>
      <c r="O6" s="1">
        <f t="shared" si="3"/>
        <v>2095659.8091865825</v>
      </c>
      <c r="P6" s="1">
        <f t="shared" si="3"/>
        <v>2403225.7901052414</v>
      </c>
      <c r="Q6" s="1">
        <f t="shared" si="3"/>
        <v>2741548.3691157657</v>
      </c>
      <c r="R6" s="1">
        <f t="shared" si="3"/>
        <v>3113703.2060273429</v>
      </c>
      <c r="S6" s="1">
        <f t="shared" si="3"/>
        <v>3523073.5266300775</v>
      </c>
    </row>
    <row r="7" spans="1:19">
      <c r="A7" t="s">
        <v>3</v>
      </c>
      <c r="B7" s="1">
        <f>(B6-B5)*0.2</f>
        <v>0</v>
      </c>
      <c r="C7" s="1">
        <f>(C6-C5)*0.25</f>
        <v>-25000</v>
      </c>
      <c r="D7" s="1">
        <f>(D6-D5)*0.25</f>
        <v>-500</v>
      </c>
      <c r="E7" s="1">
        <f t="shared" ref="E7:J7" si="4">(E6-E5)*0.25</f>
        <v>26450</v>
      </c>
      <c r="F7" s="1">
        <f t="shared" si="4"/>
        <v>56095</v>
      </c>
      <c r="G7" s="1">
        <f t="shared" si="4"/>
        <v>88704.5</v>
      </c>
      <c r="H7" s="1">
        <f t="shared" si="4"/>
        <v>124574.95000000001</v>
      </c>
      <c r="I7" s="1">
        <f t="shared" si="4"/>
        <v>164032.44500000001</v>
      </c>
      <c r="J7" s="1">
        <f t="shared" si="4"/>
        <v>207435.68950000009</v>
      </c>
      <c r="K7" s="1">
        <f t="shared" ref="K7" si="5">(K6-K5)*0.25</f>
        <v>255179.2584500002</v>
      </c>
      <c r="L7" s="1">
        <f t="shared" ref="L7" si="6">(L6-L5)*0.25</f>
        <v>307697.18429500028</v>
      </c>
      <c r="M7" s="1">
        <f t="shared" ref="M7" si="7">(M6-M5)*0.25</f>
        <v>365466.9027245004</v>
      </c>
      <c r="N7" s="1">
        <f t="shared" ref="N7" si="8">(N6-N5)*0.25</f>
        <v>429013.59299695061</v>
      </c>
      <c r="O7" s="1">
        <f t="shared" ref="O7" si="9">(O6-O5)*0.25</f>
        <v>498914.95229664561</v>
      </c>
      <c r="P7" s="1">
        <f t="shared" ref="P7" si="10">(P6-P5)*0.25</f>
        <v>575806.44752631034</v>
      </c>
      <c r="Q7" s="1">
        <f t="shared" ref="Q7" si="11">(Q6-Q5)*0.25</f>
        <v>660387.09227894142</v>
      </c>
      <c r="R7" s="1">
        <f t="shared" ref="R7" si="12">(R6-R5)*0.25</f>
        <v>753425.80150683573</v>
      </c>
      <c r="S7" s="1">
        <f t="shared" ref="S7" si="13">(S6-S5)*0.25</f>
        <v>855768.38165751938</v>
      </c>
    </row>
    <row r="8" spans="1:19">
      <c r="A8" t="s">
        <v>4</v>
      </c>
      <c r="B8" s="1">
        <f t="shared" ref="B8:H8" si="14">B4-B7</f>
        <v>1000000</v>
      </c>
      <c r="C8" s="1">
        <f t="shared" si="14"/>
        <v>1005000</v>
      </c>
      <c r="D8" s="1">
        <f t="shared" si="14"/>
        <v>1078500</v>
      </c>
      <c r="E8" s="2">
        <f t="shared" si="14"/>
        <v>1159350</v>
      </c>
      <c r="F8" s="2">
        <f t="shared" si="14"/>
        <v>1248285</v>
      </c>
      <c r="G8" s="2">
        <f t="shared" si="14"/>
        <v>1346113.5</v>
      </c>
      <c r="H8" s="2">
        <f t="shared" si="14"/>
        <v>1453724.85</v>
      </c>
      <c r="I8" s="2">
        <f t="shared" ref="I8" si="15">I4-I7</f>
        <v>1572097.3350000002</v>
      </c>
      <c r="J8" s="2">
        <f t="shared" ref="J8" si="16">J4-J7</f>
        <v>1702307.0685000003</v>
      </c>
      <c r="K8" s="2">
        <f t="shared" ref="K8" si="17">K4-K7</f>
        <v>1845537.7753500007</v>
      </c>
      <c r="L8" s="2">
        <f t="shared" ref="L8" si="18">L4-L7</f>
        <v>2003091.5528850008</v>
      </c>
      <c r="M8" s="2">
        <f t="shared" ref="M8" si="19">M4-M7</f>
        <v>2176400.7081735013</v>
      </c>
      <c r="N8" s="2">
        <f t="shared" ref="N8" si="20">N4-N7</f>
        <v>2367040.7789908512</v>
      </c>
      <c r="O8" s="2">
        <f t="shared" ref="O8" si="21">O4-O7</f>
        <v>2576744.8568899371</v>
      </c>
      <c r="P8" s="2">
        <f t="shared" ref="P8" si="22">P4-P7</f>
        <v>2807419.3425789308</v>
      </c>
      <c r="Q8" s="2">
        <f t="shared" ref="Q8" si="23">Q4-Q7</f>
        <v>3061161.2768368237</v>
      </c>
      <c r="R8" s="2">
        <f t="shared" ref="R8" si="24">R4-R7</f>
        <v>3340277.404520506</v>
      </c>
      <c r="S8" s="2">
        <f t="shared" ref="S8" si="25">S4-S7</f>
        <v>3647305.1449725572</v>
      </c>
    </row>
    <row r="12" spans="1:19">
      <c r="A12" t="s">
        <v>30</v>
      </c>
    </row>
    <row r="13" spans="1:19">
      <c r="B13" t="s">
        <v>5</v>
      </c>
      <c r="C13" t="s">
        <v>6</v>
      </c>
      <c r="D13" t="s">
        <v>7</v>
      </c>
    </row>
    <row r="14" spans="1:19">
      <c r="A14" t="s">
        <v>0</v>
      </c>
      <c r="B14" s="1">
        <f>B4</f>
        <v>1000000</v>
      </c>
      <c r="C14" s="1">
        <v>1000000</v>
      </c>
      <c r="D14" s="1">
        <f>C14*(1+A1)</f>
        <v>1100000</v>
      </c>
      <c r="E14" s="1">
        <f>D14*(1+$A$1)</f>
        <v>1210000</v>
      </c>
      <c r="F14" s="2">
        <f>E14*(1+$A$1)</f>
        <v>1331000</v>
      </c>
      <c r="G14" s="2">
        <f>F14*(1+$A$1)</f>
        <v>1464100.0000000002</v>
      </c>
      <c r="H14" s="2">
        <f>G14*(1+$A$1)</f>
        <v>1610510.0000000005</v>
      </c>
      <c r="I14" s="2">
        <f>H14*(1+$A$1)</f>
        <v>1771561.0000000007</v>
      </c>
      <c r="J14" s="2">
        <f>I14*(1+$A$1)</f>
        <v>1948717.100000001</v>
      </c>
      <c r="K14" s="2">
        <f>J14*(1+$A$1)</f>
        <v>2143588.8100000015</v>
      </c>
      <c r="L14" s="2">
        <f>K14*(1+$A$1)</f>
        <v>2357947.691000002</v>
      </c>
      <c r="M14" s="2">
        <f>L14*(1+$A$1)</f>
        <v>2593742.4601000026</v>
      </c>
      <c r="N14" s="2">
        <f>M14*(1+$A$1)</f>
        <v>2853116.7061100029</v>
      </c>
      <c r="O14" s="2">
        <f>N14*(1+$A$1)</f>
        <v>3138428.3767210036</v>
      </c>
      <c r="P14" s="2">
        <f>O14*(1+$A$1)</f>
        <v>3452271.214393104</v>
      </c>
      <c r="Q14" s="2">
        <f>P14*(1+$A$1)</f>
        <v>3797498.3358324147</v>
      </c>
      <c r="R14" s="2">
        <f>Q14*(1+$A$1)</f>
        <v>4177248.1694156565</v>
      </c>
      <c r="S14" s="2">
        <f>R14*(1+$A$1)</f>
        <v>4594972.9863572223</v>
      </c>
    </row>
    <row r="15" spans="1:19">
      <c r="A15" t="s">
        <v>1</v>
      </c>
      <c r="B15" s="1">
        <f>B5</f>
        <v>100000</v>
      </c>
      <c r="C15" s="1">
        <f>B15</f>
        <v>100000</v>
      </c>
      <c r="D15" s="1">
        <f>C15</f>
        <v>100000</v>
      </c>
      <c r="E15" s="1">
        <f>D15</f>
        <v>100000</v>
      </c>
      <c r="F15" s="1">
        <f>E15</f>
        <v>100000</v>
      </c>
      <c r="G15" s="1">
        <f>F15</f>
        <v>100000</v>
      </c>
      <c r="H15" s="1">
        <f>G15</f>
        <v>100000</v>
      </c>
      <c r="I15" s="1">
        <f t="shared" ref="I15:J15" si="26">H15</f>
        <v>100000</v>
      </c>
      <c r="J15" s="1">
        <f t="shared" si="26"/>
        <v>100000</v>
      </c>
      <c r="K15" s="1">
        <f t="shared" ref="K15:S15" si="27">J15</f>
        <v>100000</v>
      </c>
      <c r="L15" s="1">
        <f t="shared" si="27"/>
        <v>100000</v>
      </c>
      <c r="M15" s="1">
        <f t="shared" si="27"/>
        <v>100000</v>
      </c>
      <c r="N15" s="1">
        <f t="shared" si="27"/>
        <v>100000</v>
      </c>
      <c r="O15" s="1">
        <f t="shared" si="27"/>
        <v>100000</v>
      </c>
      <c r="P15" s="1">
        <f t="shared" si="27"/>
        <v>100000</v>
      </c>
      <c r="Q15" s="1">
        <f t="shared" si="27"/>
        <v>100000</v>
      </c>
      <c r="R15" s="1">
        <f t="shared" si="27"/>
        <v>100000</v>
      </c>
      <c r="S15" s="1">
        <f t="shared" si="27"/>
        <v>100000</v>
      </c>
    </row>
    <row r="16" spans="1:19">
      <c r="A16" t="s">
        <v>2</v>
      </c>
      <c r="B16" s="1">
        <f>B6</f>
        <v>100000</v>
      </c>
      <c r="C16" s="1">
        <f>B16</f>
        <v>100000</v>
      </c>
      <c r="D16" s="1">
        <f>C16+D14-C14</f>
        <v>200000</v>
      </c>
      <c r="E16" s="1">
        <f>D16+E14-D14</f>
        <v>310000</v>
      </c>
      <c r="F16" s="1">
        <f>E16+F14-E14</f>
        <v>431000</v>
      </c>
      <c r="G16" s="1">
        <f>F16+G14-F14</f>
        <v>564100.00000000023</v>
      </c>
      <c r="H16" s="1">
        <f>G16+H14-G14</f>
        <v>710510.0000000007</v>
      </c>
      <c r="I16" s="1">
        <f t="shared" ref="I16:J16" si="28">H16+I14-H14</f>
        <v>871561.00000000093</v>
      </c>
      <c r="J16" s="1">
        <f t="shared" si="28"/>
        <v>1048717.1000000013</v>
      </c>
      <c r="K16" s="1">
        <f t="shared" ref="K16:S16" si="29">J16+K14-J14</f>
        <v>1243588.8100000019</v>
      </c>
      <c r="L16" s="1">
        <f t="shared" si="29"/>
        <v>1457947.6910000024</v>
      </c>
      <c r="M16" s="1">
        <f t="shared" si="29"/>
        <v>1693742.4601000031</v>
      </c>
      <c r="N16" s="1">
        <f t="shared" si="29"/>
        <v>1953116.7061100034</v>
      </c>
      <c r="O16" s="1">
        <f t="shared" si="29"/>
        <v>2238428.3767210036</v>
      </c>
      <c r="P16" s="1">
        <f t="shared" si="29"/>
        <v>2552271.214393104</v>
      </c>
      <c r="Q16" s="1">
        <f t="shared" si="29"/>
        <v>2897498.3358324147</v>
      </c>
      <c r="R16" s="1">
        <f t="shared" si="29"/>
        <v>3277248.1694156569</v>
      </c>
      <c r="S16" s="1">
        <f t="shared" si="29"/>
        <v>3694972.9863572232</v>
      </c>
    </row>
    <row r="17" spans="1:19">
      <c r="A17" t="s">
        <v>3</v>
      </c>
      <c r="B17" s="1">
        <f>(B16-B15)*0.2</f>
        <v>0</v>
      </c>
      <c r="C17" s="1">
        <f>(C16-C15)*0.25</f>
        <v>0</v>
      </c>
      <c r="D17" s="1">
        <f>(D16-D15)*0.25</f>
        <v>25000</v>
      </c>
      <c r="E17" s="1">
        <f t="shared" ref="E17:J17" si="30">(E16-E15)*0.25</f>
        <v>52500</v>
      </c>
      <c r="F17" s="1">
        <f t="shared" si="30"/>
        <v>82750</v>
      </c>
      <c r="G17" s="1">
        <f t="shared" si="30"/>
        <v>116025.00000000006</v>
      </c>
      <c r="H17" s="1">
        <f t="shared" si="30"/>
        <v>152627.50000000017</v>
      </c>
      <c r="I17" s="1">
        <f t="shared" si="30"/>
        <v>192890.25000000023</v>
      </c>
      <c r="J17" s="1">
        <f t="shared" si="30"/>
        <v>237179.27500000031</v>
      </c>
      <c r="K17" s="1">
        <f t="shared" ref="K17" si="31">(K16-K15)*0.25</f>
        <v>285897.20250000048</v>
      </c>
      <c r="L17" s="1">
        <f t="shared" ref="L17" si="32">(L16-L15)*0.25</f>
        <v>339486.92275000061</v>
      </c>
      <c r="M17" s="1">
        <f t="shared" ref="M17" si="33">(M16-M15)*0.25</f>
        <v>398435.61502500076</v>
      </c>
      <c r="N17" s="1">
        <f t="shared" ref="N17" si="34">(N16-N15)*0.25</f>
        <v>463279.17652750085</v>
      </c>
      <c r="O17" s="1">
        <f t="shared" ref="O17" si="35">(O16-O15)*0.25</f>
        <v>534607.09418025089</v>
      </c>
      <c r="P17" s="1">
        <f t="shared" ref="P17" si="36">(P16-P15)*0.25</f>
        <v>613067.80359827599</v>
      </c>
      <c r="Q17" s="1">
        <f t="shared" ref="Q17" si="37">(Q16-Q15)*0.25</f>
        <v>699374.58395810367</v>
      </c>
      <c r="R17" s="1">
        <f t="shared" ref="R17" si="38">(R16-R15)*0.25</f>
        <v>794312.04235391424</v>
      </c>
      <c r="S17" s="1">
        <f t="shared" ref="S17" si="39">(S16-S15)*0.25</f>
        <v>898743.24658930581</v>
      </c>
    </row>
    <row r="18" spans="1:19">
      <c r="A18" t="s">
        <v>4</v>
      </c>
      <c r="B18" s="1">
        <f t="shared" ref="B18:H18" si="40">B14-B17</f>
        <v>1000000</v>
      </c>
      <c r="C18" s="1">
        <f t="shared" si="40"/>
        <v>1000000</v>
      </c>
      <c r="D18" s="1">
        <f t="shared" si="40"/>
        <v>1075000</v>
      </c>
      <c r="E18" s="2">
        <f t="shared" si="40"/>
        <v>1157500</v>
      </c>
      <c r="F18" s="2">
        <f t="shared" si="40"/>
        <v>1248250</v>
      </c>
      <c r="G18" s="2">
        <f t="shared" si="40"/>
        <v>1348075.0000000002</v>
      </c>
      <c r="H18" s="2">
        <f t="shared" si="40"/>
        <v>1457882.5000000002</v>
      </c>
      <c r="I18" s="2">
        <f t="shared" ref="I18" si="41">I14-I17</f>
        <v>1578670.7500000005</v>
      </c>
      <c r="J18" s="2">
        <f t="shared" ref="J18" si="42">J14-J17</f>
        <v>1711537.8250000007</v>
      </c>
      <c r="K18" s="2">
        <f t="shared" ref="K18" si="43">K14-K17</f>
        <v>1857691.6075000009</v>
      </c>
      <c r="L18" s="2">
        <f t="shared" ref="L18" si="44">L14-L17</f>
        <v>2018460.7682500014</v>
      </c>
      <c r="M18" s="2">
        <f t="shared" ref="M18" si="45">M14-M17</f>
        <v>2195306.8450750019</v>
      </c>
      <c r="N18" s="2">
        <f t="shared" ref="N18" si="46">N14-N17</f>
        <v>2389837.5295825023</v>
      </c>
      <c r="O18" s="2">
        <f t="shared" ref="O18" si="47">O14-O17</f>
        <v>2603821.2825407526</v>
      </c>
      <c r="P18" s="2">
        <f t="shared" ref="P18" si="48">P14-P17</f>
        <v>2839203.4107948281</v>
      </c>
      <c r="Q18" s="2">
        <f t="shared" ref="Q18" si="49">Q14-Q17</f>
        <v>3098123.7518743109</v>
      </c>
      <c r="R18" s="2">
        <f t="shared" ref="R18" si="50">R14-R17</f>
        <v>3382936.1270617424</v>
      </c>
      <c r="S18" s="2">
        <f t="shared" ref="S18" si="51">S14-S17</f>
        <v>3696229.7397679165</v>
      </c>
    </row>
    <row r="22" spans="1:19">
      <c r="A22" t="s">
        <v>13</v>
      </c>
    </row>
    <row r="23" spans="1:19">
      <c r="B23" t="s">
        <v>5</v>
      </c>
      <c r="C23" t="s">
        <v>6</v>
      </c>
      <c r="D23" t="s">
        <v>7</v>
      </c>
    </row>
    <row r="24" spans="1:19">
      <c r="A24" t="s">
        <v>0</v>
      </c>
      <c r="B24" s="1">
        <f>B4</f>
        <v>1000000</v>
      </c>
      <c r="C24" s="1">
        <v>1020000</v>
      </c>
      <c r="D24" s="1">
        <f>C24*(1+A1)</f>
        <v>1122000</v>
      </c>
      <c r="E24" s="2">
        <f>D24*(1+$A$1)</f>
        <v>1234200</v>
      </c>
      <c r="F24" s="2">
        <f>E24*(1+$A$1)</f>
        <v>1357620</v>
      </c>
      <c r="G24" s="2">
        <f>F24*(1+$A$1)</f>
        <v>1493382.0000000002</v>
      </c>
      <c r="H24" s="2">
        <f>G24*(1+$A$1)</f>
        <v>1642720.2000000004</v>
      </c>
      <c r="I24" s="2">
        <f>H24*(1+$A$1)</f>
        <v>1806992.2200000007</v>
      </c>
      <c r="J24" s="2">
        <f>I24*(1+$A$1)</f>
        <v>1987691.442000001</v>
      </c>
      <c r="K24" s="2">
        <f>J24*(1+$A$1)</f>
        <v>2186460.5862000012</v>
      </c>
      <c r="L24" s="2">
        <f>K24*(1+$A$1)</f>
        <v>2405106.6448200014</v>
      </c>
      <c r="M24" s="2">
        <f>L24*(1+$A$1)</f>
        <v>2645617.3093020017</v>
      </c>
      <c r="N24" s="2">
        <f>M24*(1+$A$1)</f>
        <v>2910179.040232202</v>
      </c>
      <c r="O24" s="2">
        <f>N24*(1+$A$1)</f>
        <v>3201196.9442554223</v>
      </c>
      <c r="P24" s="2">
        <f>O24*(1+$A$1)</f>
        <v>3521316.6386809647</v>
      </c>
      <c r="Q24" s="2">
        <f>P24*(1+$A$1)</f>
        <v>3873448.3025490614</v>
      </c>
      <c r="R24" s="2">
        <f>Q24*(1+$A$1)</f>
        <v>4260793.1328039682</v>
      </c>
      <c r="S24" s="2">
        <f>R24*(1+$A$1)</f>
        <v>4686872.4460843652</v>
      </c>
    </row>
    <row r="25" spans="1:19">
      <c r="A25" t="s">
        <v>1</v>
      </c>
      <c r="B25" s="1">
        <f>B5</f>
        <v>100000</v>
      </c>
      <c r="C25" s="1">
        <v>0</v>
      </c>
      <c r="D25" s="1">
        <f>C25</f>
        <v>0</v>
      </c>
      <c r="E25" s="1">
        <f>D25</f>
        <v>0</v>
      </c>
      <c r="F25">
        <v>0</v>
      </c>
      <c r="G25">
        <v>0</v>
      </c>
      <c r="H25">
        <v>1</v>
      </c>
      <c r="I25">
        <v>2</v>
      </c>
      <c r="J25">
        <v>3</v>
      </c>
      <c r="K25">
        <v>4</v>
      </c>
      <c r="L25">
        <v>5</v>
      </c>
      <c r="M25">
        <v>6</v>
      </c>
      <c r="N25">
        <v>7</v>
      </c>
      <c r="O25">
        <v>8</v>
      </c>
      <c r="P25">
        <v>9</v>
      </c>
      <c r="Q25">
        <v>10</v>
      </c>
      <c r="R25">
        <v>11</v>
      </c>
      <c r="S25">
        <v>12</v>
      </c>
    </row>
    <row r="26" spans="1:19">
      <c r="A26" t="s">
        <v>2</v>
      </c>
      <c r="B26" s="1">
        <f>B6</f>
        <v>100000</v>
      </c>
      <c r="C26" s="1">
        <f>B26</f>
        <v>100000</v>
      </c>
      <c r="D26" s="1">
        <f>C26+D24-C24</f>
        <v>202000</v>
      </c>
      <c r="E26" s="1">
        <f>D26+E24-D24</f>
        <v>314200</v>
      </c>
      <c r="F26" s="1">
        <f>E26+F24-E24</f>
        <v>437620</v>
      </c>
      <c r="G26" s="1">
        <f>F26+G24-F24</f>
        <v>573382.00000000023</v>
      </c>
      <c r="H26" s="1">
        <f>G26+H24-G24</f>
        <v>722720.20000000042</v>
      </c>
      <c r="I26" s="1">
        <f t="shared" ref="I26:J26" si="52">H26+I24-H24</f>
        <v>886992.22000000044</v>
      </c>
      <c r="J26" s="1">
        <f t="shared" si="52"/>
        <v>1067691.4420000007</v>
      </c>
      <c r="K26" s="1">
        <f t="shared" ref="K26:S26" si="53">J26+K24-J24</f>
        <v>1266460.586200001</v>
      </c>
      <c r="L26" s="1">
        <f t="shared" si="53"/>
        <v>1485106.6448200014</v>
      </c>
      <c r="M26" s="1">
        <f t="shared" si="53"/>
        <v>1725617.3093020017</v>
      </c>
      <c r="N26" s="1">
        <f t="shared" si="53"/>
        <v>1990179.0402322025</v>
      </c>
      <c r="O26" s="1">
        <f t="shared" si="53"/>
        <v>2281196.9442554228</v>
      </c>
      <c r="P26" s="1">
        <f t="shared" si="53"/>
        <v>2601316.6386809652</v>
      </c>
      <c r="Q26" s="1">
        <f t="shared" si="53"/>
        <v>2953448.3025490623</v>
      </c>
      <c r="R26" s="1">
        <f t="shared" si="53"/>
        <v>3340793.1328039691</v>
      </c>
      <c r="S26" s="1">
        <f t="shared" si="53"/>
        <v>3766872.4460843662</v>
      </c>
    </row>
    <row r="27" spans="1:19">
      <c r="A27" t="s">
        <v>3</v>
      </c>
      <c r="B27" s="1">
        <f>(B26-B25)*0.2</f>
        <v>0</v>
      </c>
      <c r="C27" s="1">
        <f>(C26-C25)*0.25</f>
        <v>25000</v>
      </c>
      <c r="D27" s="1">
        <f t="shared" ref="D27:J27" si="54">(D26-D25)*0.25</f>
        <v>50500</v>
      </c>
      <c r="E27" s="1">
        <f t="shared" si="54"/>
        <v>78550</v>
      </c>
      <c r="F27" s="1">
        <f t="shared" si="54"/>
        <v>109405</v>
      </c>
      <c r="G27" s="1">
        <f t="shared" si="54"/>
        <v>143345.50000000006</v>
      </c>
      <c r="H27" s="1">
        <f t="shared" si="54"/>
        <v>180679.8000000001</v>
      </c>
      <c r="I27" s="1">
        <f t="shared" si="54"/>
        <v>221747.55500000011</v>
      </c>
      <c r="J27" s="1">
        <f t="shared" si="54"/>
        <v>266922.11050000018</v>
      </c>
      <c r="K27" s="1">
        <f t="shared" ref="K27" si="55">(K26-K25)*0.25</f>
        <v>316614.14655000024</v>
      </c>
      <c r="L27" s="1">
        <f t="shared" ref="L27" si="56">(L26-L25)*0.25</f>
        <v>371275.41120500036</v>
      </c>
      <c r="M27" s="1">
        <f t="shared" ref="M27" si="57">(M26-M25)*0.25</f>
        <v>431402.82732550043</v>
      </c>
      <c r="N27" s="1">
        <f t="shared" ref="N27" si="58">(N26-N25)*0.25</f>
        <v>497543.01005805063</v>
      </c>
      <c r="O27" s="1">
        <f t="shared" ref="O27" si="59">(O26-O25)*0.25</f>
        <v>570297.2360638557</v>
      </c>
      <c r="P27" s="1">
        <f t="shared" ref="P27" si="60">(P26-P25)*0.25</f>
        <v>650326.90967024129</v>
      </c>
      <c r="Q27" s="1">
        <f t="shared" ref="Q27" si="61">(Q26-Q25)*0.25</f>
        <v>738359.57563726557</v>
      </c>
      <c r="R27" s="1">
        <f t="shared" ref="R27" si="62">(R26-R25)*0.25</f>
        <v>835195.53320099227</v>
      </c>
      <c r="S27" s="1">
        <f t="shared" ref="S27" si="63">(S26-S25)*0.25</f>
        <v>941715.11152109155</v>
      </c>
    </row>
    <row r="28" spans="1:19">
      <c r="A28" t="s">
        <v>4</v>
      </c>
      <c r="B28" s="1">
        <f t="shared" ref="B28:H28" si="64">B24-B27</f>
        <v>1000000</v>
      </c>
      <c r="C28" s="1">
        <f t="shared" si="64"/>
        <v>995000</v>
      </c>
      <c r="D28" s="1">
        <f t="shared" si="64"/>
        <v>1071500</v>
      </c>
      <c r="E28" s="2">
        <f t="shared" si="64"/>
        <v>1155650</v>
      </c>
      <c r="F28" s="2">
        <f t="shared" si="64"/>
        <v>1248215</v>
      </c>
      <c r="G28" s="2">
        <f t="shared" si="64"/>
        <v>1350036.5000000002</v>
      </c>
      <c r="H28" s="2">
        <f t="shared" si="64"/>
        <v>1462040.4000000004</v>
      </c>
      <c r="I28" s="2">
        <f t="shared" ref="I28" si="65">I24-I27</f>
        <v>1585244.6650000005</v>
      </c>
      <c r="J28" s="2">
        <f t="shared" ref="J28" si="66">J24-J27</f>
        <v>1720769.3315000008</v>
      </c>
      <c r="K28" s="2">
        <f t="shared" ref="K28" si="67">K24-K27</f>
        <v>1869846.439650001</v>
      </c>
      <c r="L28" s="2">
        <f t="shared" ref="L28" si="68">L24-L27</f>
        <v>2033831.2336150012</v>
      </c>
      <c r="M28" s="2">
        <f t="shared" ref="M28" si="69">M24-M27</f>
        <v>2214214.4819765012</v>
      </c>
      <c r="N28" s="2">
        <f t="shared" ref="N28" si="70">N24-N27</f>
        <v>2412636.0301741515</v>
      </c>
      <c r="O28" s="2">
        <f t="shared" ref="O28" si="71">O24-O27</f>
        <v>2630899.7081915666</v>
      </c>
      <c r="P28" s="2">
        <f t="shared" ref="P28" si="72">P24-P27</f>
        <v>2870989.7290107235</v>
      </c>
      <c r="Q28" s="2">
        <f t="shared" ref="Q28" si="73">Q24-Q27</f>
        <v>3135088.7269117958</v>
      </c>
      <c r="R28" s="2">
        <f t="shared" ref="R28" si="74">R24-R27</f>
        <v>3425597.5996029759</v>
      </c>
      <c r="S28" s="2">
        <f t="shared" ref="S28" si="75">S24-S27</f>
        <v>3745157.3345632739</v>
      </c>
    </row>
    <row r="30" spans="1:19">
      <c r="A30" t="s">
        <v>17</v>
      </c>
      <c r="B30" s="1">
        <f>B28-B8</f>
        <v>0</v>
      </c>
      <c r="C30" s="1">
        <f t="shared" ref="C30:G30" si="76">C28-C8</f>
        <v>-10000</v>
      </c>
      <c r="D30" s="1">
        <f t="shared" si="76"/>
        <v>-7000</v>
      </c>
      <c r="E30" s="1">
        <f t="shared" si="76"/>
        <v>-3700</v>
      </c>
      <c r="F30" s="1">
        <f t="shared" si="76"/>
        <v>-70</v>
      </c>
      <c r="G30" s="1">
        <f t="shared" si="76"/>
        <v>3923.0000000002328</v>
      </c>
      <c r="H30" s="1">
        <f t="shared" ref="H30:J30" si="77">H28-H8</f>
        <v>8315.5500000002794</v>
      </c>
      <c r="I30" s="1">
        <f t="shared" si="77"/>
        <v>13147.330000000307</v>
      </c>
      <c r="J30" s="1">
        <f t="shared" si="77"/>
        <v>18462.263000000501</v>
      </c>
      <c r="K30" s="1">
        <f t="shared" ref="K30:S30" si="78">K28-K8</f>
        <v>24308.664300000295</v>
      </c>
      <c r="L30" s="1">
        <f t="shared" si="78"/>
        <v>30739.680730000371</v>
      </c>
      <c r="M30" s="1">
        <f t="shared" si="78"/>
        <v>37813.773802999873</v>
      </c>
      <c r="N30" s="1">
        <f t="shared" si="78"/>
        <v>45595.251183300279</v>
      </c>
      <c r="O30" s="1">
        <f t="shared" si="78"/>
        <v>54154.851301629562</v>
      </c>
      <c r="P30" s="1">
        <f t="shared" si="78"/>
        <v>63570.386431792751</v>
      </c>
      <c r="Q30" s="1">
        <f t="shared" si="78"/>
        <v>73927.450074972119</v>
      </c>
      <c r="R30" s="1">
        <f t="shared" si="78"/>
        <v>85320.195082469843</v>
      </c>
      <c r="S30" s="1">
        <f t="shared" si="78"/>
        <v>97852.189590716735</v>
      </c>
    </row>
    <row r="31" spans="1:19">
      <c r="A31" t="s">
        <v>18</v>
      </c>
      <c r="B31" s="1">
        <f>B18-B8</f>
        <v>0</v>
      </c>
      <c r="C31" s="1">
        <f t="shared" ref="C31:G31" si="79">C18-C8</f>
        <v>-5000</v>
      </c>
      <c r="D31" s="1">
        <f t="shared" si="79"/>
        <v>-3500</v>
      </c>
      <c r="E31" s="1">
        <f t="shared" si="79"/>
        <v>-1850</v>
      </c>
      <c r="F31" s="1">
        <f t="shared" si="79"/>
        <v>-35</v>
      </c>
      <c r="G31" s="1">
        <f t="shared" si="79"/>
        <v>1961.5000000002328</v>
      </c>
      <c r="H31" s="1">
        <f t="shared" ref="H31:J31" si="80">H18-H8</f>
        <v>4157.6500000001397</v>
      </c>
      <c r="I31" s="1">
        <f t="shared" si="80"/>
        <v>6573.4150000002701</v>
      </c>
      <c r="J31" s="1">
        <f t="shared" si="80"/>
        <v>9230.7565000003669</v>
      </c>
      <c r="K31" s="1">
        <f t="shared" ref="K31:S31" si="81">K18-K8</f>
        <v>12153.832150000148</v>
      </c>
      <c r="L31" s="1">
        <f t="shared" si="81"/>
        <v>15369.215365000535</v>
      </c>
      <c r="M31" s="1">
        <f t="shared" si="81"/>
        <v>18906.136901500635</v>
      </c>
      <c r="N31" s="1">
        <f t="shared" si="81"/>
        <v>22796.750591651071</v>
      </c>
      <c r="O31" s="1">
        <f t="shared" si="81"/>
        <v>27076.425650815479</v>
      </c>
      <c r="P31" s="1">
        <f t="shared" si="81"/>
        <v>31784.068215897307</v>
      </c>
      <c r="Q31" s="1">
        <f t="shared" si="81"/>
        <v>36962.475037487224</v>
      </c>
      <c r="R31" s="1">
        <f t="shared" si="81"/>
        <v>42658.722541236319</v>
      </c>
      <c r="S31" s="1">
        <f t="shared" si="81"/>
        <v>48924.594795359299</v>
      </c>
    </row>
    <row r="32" spans="1:19">
      <c r="B32" s="1"/>
      <c r="C32" s="1"/>
      <c r="D32" s="1"/>
    </row>
    <row r="33" spans="2:4">
      <c r="B33" s="1"/>
      <c r="C33" s="1"/>
      <c r="D33" s="1"/>
    </row>
    <row r="34" spans="2:4">
      <c r="B34" s="1"/>
      <c r="D34" s="1"/>
    </row>
    <row r="35" spans="2:4">
      <c r="B35" s="1"/>
      <c r="C35" s="1"/>
      <c r="D35" s="1"/>
    </row>
    <row r="40" spans="2:4">
      <c r="B40" s="1"/>
      <c r="C40" s="1"/>
      <c r="D40" s="1"/>
    </row>
    <row r="41" spans="2:4">
      <c r="B41" s="1"/>
      <c r="C41" s="1"/>
      <c r="D41" s="1"/>
    </row>
    <row r="42" spans="2:4">
      <c r="B42" s="1"/>
      <c r="D42" s="1"/>
    </row>
    <row r="43" spans="2:4">
      <c r="B43" s="1"/>
      <c r="C43" s="1"/>
      <c r="D43" s="1"/>
    </row>
    <row r="47" spans="2:4">
      <c r="B47" s="1"/>
      <c r="C47" s="1"/>
      <c r="D47" s="2"/>
    </row>
    <row r="48" spans="2:4">
      <c r="B48" s="1"/>
      <c r="C48" s="1"/>
    </row>
    <row r="49" spans="2:4">
      <c r="B49" s="1"/>
      <c r="C49" s="1"/>
      <c r="D49" s="1"/>
    </row>
    <row r="50" spans="2:4">
      <c r="B50" s="1"/>
      <c r="C50" s="1"/>
      <c r="D50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rightToLeft="1" workbookViewId="0">
      <selection activeCell="B25" sqref="B25"/>
    </sheetView>
  </sheetViews>
  <sheetFormatPr defaultRowHeight="15"/>
  <cols>
    <col min="1" max="1" width="21.42578125" customWidth="1"/>
    <col min="2" max="2" width="41.42578125" bestFit="1" customWidth="1"/>
    <col min="3" max="3" width="52.140625" bestFit="1" customWidth="1"/>
    <col min="4" max="4" width="24.7109375" customWidth="1"/>
    <col min="5" max="5" width="48" customWidth="1"/>
    <col min="6" max="6" width="9.140625" bestFit="1" customWidth="1"/>
    <col min="7" max="7" width="10" bestFit="1" customWidth="1"/>
    <col min="9" max="9" width="10" bestFit="1" customWidth="1"/>
    <col min="11" max="11" width="10" bestFit="1" customWidth="1"/>
    <col min="13" max="13" width="10" bestFit="1" customWidth="1"/>
    <col min="15" max="15" width="10" bestFit="1" customWidth="1"/>
  </cols>
  <sheetData>
    <row r="1" spans="1:15">
      <c r="A1" s="3">
        <v>0.2</v>
      </c>
      <c r="B1" t="s">
        <v>29</v>
      </c>
    </row>
    <row r="2" spans="1:15">
      <c r="A2" t="s">
        <v>12</v>
      </c>
    </row>
    <row r="3" spans="1:15"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28</v>
      </c>
      <c r="H3" t="s">
        <v>10</v>
      </c>
      <c r="I3" t="s">
        <v>28</v>
      </c>
      <c r="J3" t="s">
        <v>11</v>
      </c>
      <c r="K3" t="s">
        <v>28</v>
      </c>
      <c r="L3" t="s">
        <v>14</v>
      </c>
      <c r="M3" t="s">
        <v>28</v>
      </c>
      <c r="N3" t="s">
        <v>15</v>
      </c>
      <c r="O3" t="s">
        <v>28</v>
      </c>
    </row>
    <row r="4" spans="1:15">
      <c r="A4" t="s">
        <v>0</v>
      </c>
      <c r="B4" s="1">
        <v>1000000</v>
      </c>
      <c r="C4" s="1">
        <f>B4-B6*0.2</f>
        <v>980000</v>
      </c>
      <c r="D4" s="1">
        <f>C4*(1+A1)</f>
        <v>1176000</v>
      </c>
      <c r="E4" s="2">
        <f>D4-D7/2</f>
        <v>1164000</v>
      </c>
      <c r="F4" s="2">
        <f>E4*(1+$A$1)</f>
        <v>1396800</v>
      </c>
      <c r="G4" s="2">
        <f>F4-F7/2</f>
        <v>1361700</v>
      </c>
      <c r="H4" s="2">
        <f>F4*(1+$A$1)</f>
        <v>1676160</v>
      </c>
      <c r="I4" s="2">
        <f>H4-H7/2</f>
        <v>1606140</v>
      </c>
      <c r="J4" s="2">
        <f>H4*(1+$A$1)</f>
        <v>2011392</v>
      </c>
      <c r="K4" s="2">
        <f>J4-J7/2</f>
        <v>1899468</v>
      </c>
      <c r="L4" s="2">
        <f>J4*(1+$A$1)</f>
        <v>2413670.3999999999</v>
      </c>
      <c r="M4" s="2">
        <f>L4-L7/2</f>
        <v>2251461.6</v>
      </c>
      <c r="N4" s="2">
        <f>L4*(1+$A$1)</f>
        <v>2896404.48</v>
      </c>
      <c r="O4" s="2">
        <f>N4-N7/2</f>
        <v>2673853.92</v>
      </c>
    </row>
    <row r="5" spans="1:15">
      <c r="A5" t="s">
        <v>1</v>
      </c>
      <c r="B5" s="1">
        <v>100000</v>
      </c>
      <c r="C5" s="1">
        <f>B5</f>
        <v>100000</v>
      </c>
      <c r="D5" s="1">
        <f>C5</f>
        <v>100000</v>
      </c>
      <c r="E5">
        <v>0</v>
      </c>
      <c r="F5">
        <f>E5</f>
        <v>0</v>
      </c>
      <c r="G5">
        <f>F5</f>
        <v>0</v>
      </c>
      <c r="H5">
        <f>F5</f>
        <v>0</v>
      </c>
      <c r="I5">
        <f>H5</f>
        <v>0</v>
      </c>
      <c r="J5">
        <f>H5</f>
        <v>0</v>
      </c>
      <c r="K5">
        <f>J5</f>
        <v>0</v>
      </c>
      <c r="L5">
        <f>J5</f>
        <v>0</v>
      </c>
      <c r="M5">
        <f>L5</f>
        <v>0</v>
      </c>
      <c r="N5">
        <f>L5</f>
        <v>0</v>
      </c>
      <c r="O5">
        <f>N5</f>
        <v>0</v>
      </c>
    </row>
    <row r="6" spans="1:15">
      <c r="A6" t="s">
        <v>2</v>
      </c>
      <c r="B6" s="1">
        <v>100000</v>
      </c>
      <c r="C6">
        <v>0</v>
      </c>
      <c r="D6" s="1">
        <f>D4-C4</f>
        <v>196000</v>
      </c>
      <c r="E6" s="1">
        <f>(D6-D5)/2</f>
        <v>48000</v>
      </c>
      <c r="F6" s="1">
        <f>E6+F4-E4</f>
        <v>280800</v>
      </c>
      <c r="G6" s="1">
        <f>F6/2</f>
        <v>140400</v>
      </c>
      <c r="H6" s="1">
        <f>F6+H4-F4</f>
        <v>560160</v>
      </c>
      <c r="I6" s="1">
        <f>H6/2</f>
        <v>280080</v>
      </c>
      <c r="J6" s="1">
        <f>H6+J4-H4</f>
        <v>895392</v>
      </c>
      <c r="K6" s="1">
        <f>J6/2</f>
        <v>447696</v>
      </c>
      <c r="L6" s="1">
        <f>J6+L4-J4</f>
        <v>1297670.3999999999</v>
      </c>
      <c r="M6" s="1">
        <f>L6/2</f>
        <v>648835.19999999995</v>
      </c>
      <c r="N6" s="1">
        <f>L6+N4-L4</f>
        <v>1780404.48</v>
      </c>
      <c r="O6" s="1">
        <f>N6/2</f>
        <v>890202.24</v>
      </c>
    </row>
    <row r="7" spans="1:15">
      <c r="A7" t="s">
        <v>3</v>
      </c>
      <c r="B7" s="1">
        <f>(B6-B5)*0.2</f>
        <v>0</v>
      </c>
      <c r="C7" s="1">
        <f>(C6-C5)*0.25</f>
        <v>-25000</v>
      </c>
      <c r="D7" s="1">
        <f>(D6-D5)*0.25</f>
        <v>24000</v>
      </c>
      <c r="E7" s="1">
        <f t="shared" ref="E7:K7" si="0">(E6-E5)*0.25</f>
        <v>12000</v>
      </c>
      <c r="F7" s="1">
        <f t="shared" si="0"/>
        <v>70200</v>
      </c>
      <c r="G7" s="1">
        <f t="shared" si="0"/>
        <v>35100</v>
      </c>
      <c r="H7" s="1">
        <f t="shared" si="0"/>
        <v>140040</v>
      </c>
      <c r="I7" s="1">
        <f t="shared" si="0"/>
        <v>70020</v>
      </c>
      <c r="J7" s="1">
        <f t="shared" si="0"/>
        <v>223848</v>
      </c>
      <c r="K7" s="1">
        <f t="shared" si="0"/>
        <v>111924</v>
      </c>
      <c r="L7" s="1">
        <f t="shared" ref="L7" si="1">(L6-L5)*0.25</f>
        <v>324417.59999999998</v>
      </c>
      <c r="M7" s="1">
        <f t="shared" ref="M7" si="2">(M6-M5)*0.25</f>
        <v>162208.79999999999</v>
      </c>
      <c r="N7" s="1">
        <f t="shared" ref="N7" si="3">(N6-N5)*0.25</f>
        <v>445101.12</v>
      </c>
      <c r="O7" s="1">
        <f t="shared" ref="O7" si="4">(O6-O5)*0.25</f>
        <v>222550.56</v>
      </c>
    </row>
    <row r="8" spans="1:15">
      <c r="A8" t="s">
        <v>4</v>
      </c>
      <c r="B8" s="1">
        <f t="shared" ref="B8:K8" si="5">B4-B7</f>
        <v>1000000</v>
      </c>
      <c r="C8" s="1">
        <f t="shared" si="5"/>
        <v>1005000</v>
      </c>
      <c r="D8" s="1">
        <f t="shared" si="5"/>
        <v>1152000</v>
      </c>
      <c r="E8" s="1">
        <f t="shared" si="5"/>
        <v>1152000</v>
      </c>
      <c r="F8" s="2">
        <f t="shared" si="5"/>
        <v>1326600</v>
      </c>
      <c r="G8" s="2">
        <f t="shared" si="5"/>
        <v>1326600</v>
      </c>
      <c r="H8" s="2">
        <f t="shared" si="5"/>
        <v>1536120</v>
      </c>
      <c r="I8" s="2">
        <f t="shared" si="5"/>
        <v>1536120</v>
      </c>
      <c r="J8" s="2">
        <f t="shared" si="5"/>
        <v>1787544</v>
      </c>
      <c r="K8" s="2">
        <f t="shared" si="5"/>
        <v>1787544</v>
      </c>
      <c r="L8" s="2">
        <f t="shared" ref="L8" si="6">L4-L7</f>
        <v>2089252.7999999998</v>
      </c>
      <c r="M8" s="2">
        <f t="shared" ref="M8" si="7">M4-M7</f>
        <v>2089252.8</v>
      </c>
      <c r="N8" s="2">
        <f t="shared" ref="N8" si="8">N4-N7</f>
        <v>2451303.36</v>
      </c>
      <c r="O8" s="2">
        <f t="shared" ref="O8" si="9">O4-O7</f>
        <v>2451303.36</v>
      </c>
    </row>
    <row r="12" spans="1:15">
      <c r="A12" t="s">
        <v>30</v>
      </c>
    </row>
    <row r="13" spans="1:15">
      <c r="B13" t="s">
        <v>5</v>
      </c>
      <c r="C13" t="s">
        <v>6</v>
      </c>
      <c r="D13" t="s">
        <v>7</v>
      </c>
      <c r="E13" t="s">
        <v>8</v>
      </c>
    </row>
    <row r="14" spans="1:15">
      <c r="A14" t="s">
        <v>0</v>
      </c>
      <c r="B14" s="1">
        <f>B4</f>
        <v>1000000</v>
      </c>
      <c r="C14" s="1">
        <v>1000000</v>
      </c>
      <c r="D14" s="1">
        <f>C14*(1+A1)</f>
        <v>1200000</v>
      </c>
      <c r="E14" s="2">
        <f>D14-D17/2</f>
        <v>1175000</v>
      </c>
      <c r="F14" s="2">
        <f>E14*(1+$A$1)</f>
        <v>1410000</v>
      </c>
      <c r="G14" s="2">
        <f>F14-F17/2</f>
        <v>1368125</v>
      </c>
      <c r="H14" s="2">
        <f>F14*(1+$A$1)</f>
        <v>1692000</v>
      </c>
      <c r="I14" s="2">
        <f>H14-H17/2</f>
        <v>1614875</v>
      </c>
      <c r="J14" s="2">
        <f>H14*(1+$A$1)</f>
        <v>2030400</v>
      </c>
      <c r="K14" s="2">
        <f>J14-J17/2</f>
        <v>1910975</v>
      </c>
      <c r="L14" s="2">
        <f>J14*(1+$A$1)</f>
        <v>2436480</v>
      </c>
      <c r="M14" s="2">
        <f>L14-L17/2</f>
        <v>2266295</v>
      </c>
      <c r="N14" s="2">
        <f>L14*(1+$A$1)</f>
        <v>2923776</v>
      </c>
      <c r="O14" s="2">
        <f>N14-N17/2</f>
        <v>2692679</v>
      </c>
    </row>
    <row r="15" spans="1:15">
      <c r="A15" t="s">
        <v>1</v>
      </c>
      <c r="B15" s="1">
        <f>B5</f>
        <v>100000</v>
      </c>
      <c r="C15" s="1">
        <f>B15</f>
        <v>100000</v>
      </c>
      <c r="D15" s="1">
        <f>C15</f>
        <v>100000</v>
      </c>
      <c r="E15">
        <v>0</v>
      </c>
      <c r="G15">
        <f>F15</f>
        <v>0</v>
      </c>
      <c r="I15">
        <f>H15</f>
        <v>0</v>
      </c>
      <c r="K15">
        <f>J15</f>
        <v>0</v>
      </c>
      <c r="M15">
        <f>L15</f>
        <v>0</v>
      </c>
      <c r="O15">
        <f>N15</f>
        <v>0</v>
      </c>
    </row>
    <row r="16" spans="1:15">
      <c r="A16" t="s">
        <v>2</v>
      </c>
      <c r="B16" s="1">
        <f>B6</f>
        <v>100000</v>
      </c>
      <c r="C16" s="1">
        <f>B16</f>
        <v>100000</v>
      </c>
      <c r="D16" s="1">
        <f>C16+D14-C14</f>
        <v>300000</v>
      </c>
      <c r="E16" s="1">
        <f>(D16-D15)/2</f>
        <v>100000</v>
      </c>
      <c r="F16" s="1">
        <f>E16+F14-E14</f>
        <v>335000</v>
      </c>
      <c r="G16" s="1">
        <f>F16/2</f>
        <v>167500</v>
      </c>
      <c r="H16" s="1">
        <f>F16+H14-F14</f>
        <v>617000</v>
      </c>
      <c r="I16" s="1">
        <f>H16/2</f>
        <v>308500</v>
      </c>
      <c r="J16" s="1">
        <f>H16+J14-H14</f>
        <v>955400</v>
      </c>
      <c r="K16" s="1">
        <f>J16/2</f>
        <v>477700</v>
      </c>
      <c r="L16" s="1">
        <f>J16+L14-J14</f>
        <v>1361480</v>
      </c>
      <c r="M16" s="1">
        <f>L16/2</f>
        <v>680740</v>
      </c>
      <c r="N16" s="1">
        <f>L16+N14-L14</f>
        <v>1848776</v>
      </c>
      <c r="O16" s="1">
        <f>N16/2</f>
        <v>924388</v>
      </c>
    </row>
    <row r="17" spans="1:15">
      <c r="A17" t="s">
        <v>3</v>
      </c>
      <c r="B17" s="1">
        <f>(B16-B15)*0.2</f>
        <v>0</v>
      </c>
      <c r="C17" s="1">
        <f>(C16-C15)*0.25</f>
        <v>0</v>
      </c>
      <c r="D17" s="1">
        <f>(D16-D15)*0.25</f>
        <v>50000</v>
      </c>
      <c r="E17" s="1">
        <f t="shared" ref="E17:K17" si="10">(E16-E15)*0.25</f>
        <v>25000</v>
      </c>
      <c r="F17" s="1">
        <f t="shared" si="10"/>
        <v>83750</v>
      </c>
      <c r="G17" s="1">
        <f t="shared" si="10"/>
        <v>41875</v>
      </c>
      <c r="H17" s="1">
        <f t="shared" si="10"/>
        <v>154250</v>
      </c>
      <c r="I17" s="1">
        <f t="shared" si="10"/>
        <v>77125</v>
      </c>
      <c r="J17" s="1">
        <f t="shared" si="10"/>
        <v>238850</v>
      </c>
      <c r="K17" s="1">
        <f t="shared" si="10"/>
        <v>119425</v>
      </c>
      <c r="L17" s="1">
        <f t="shared" ref="L17" si="11">(L16-L15)*0.25</f>
        <v>340370</v>
      </c>
      <c r="M17" s="1">
        <f t="shared" ref="M17" si="12">(M16-M15)*0.25</f>
        <v>170185</v>
      </c>
      <c r="N17" s="1">
        <f t="shared" ref="N17" si="13">(N16-N15)*0.25</f>
        <v>462194</v>
      </c>
      <c r="O17" s="1">
        <f t="shared" ref="O17" si="14">(O16-O15)*0.25</f>
        <v>231097</v>
      </c>
    </row>
    <row r="18" spans="1:15">
      <c r="A18" t="s">
        <v>4</v>
      </c>
      <c r="B18" s="1">
        <f t="shared" ref="B18:K18" si="15">B14-B17</f>
        <v>1000000</v>
      </c>
      <c r="C18" s="1">
        <f t="shared" si="15"/>
        <v>1000000</v>
      </c>
      <c r="D18" s="1">
        <f t="shared" si="15"/>
        <v>1150000</v>
      </c>
      <c r="E18" s="1">
        <f t="shared" si="15"/>
        <v>1150000</v>
      </c>
      <c r="F18" s="2">
        <f t="shared" si="15"/>
        <v>1326250</v>
      </c>
      <c r="G18" s="2">
        <f t="shared" si="15"/>
        <v>1326250</v>
      </c>
      <c r="H18" s="2">
        <f t="shared" si="15"/>
        <v>1537750</v>
      </c>
      <c r="I18" s="2">
        <f t="shared" si="15"/>
        <v>1537750</v>
      </c>
      <c r="J18" s="2">
        <f t="shared" si="15"/>
        <v>1791550</v>
      </c>
      <c r="K18" s="2">
        <f t="shared" si="15"/>
        <v>1791550</v>
      </c>
      <c r="L18" s="2">
        <f t="shared" ref="L18" si="16">L14-L17</f>
        <v>2096110</v>
      </c>
      <c r="M18" s="2">
        <f t="shared" ref="M18" si="17">M14-M17</f>
        <v>2096110</v>
      </c>
      <c r="N18" s="2">
        <f t="shared" ref="N18" si="18">N14-N17</f>
        <v>2461582</v>
      </c>
      <c r="O18" s="2">
        <f t="shared" ref="O18" si="19">O14-O17</f>
        <v>2461582</v>
      </c>
    </row>
    <row r="22" spans="1:15">
      <c r="A22" t="s">
        <v>13</v>
      </c>
    </row>
    <row r="23" spans="1:15">
      <c r="B23" t="s">
        <v>5</v>
      </c>
      <c r="C23" t="s">
        <v>6</v>
      </c>
      <c r="D23" t="s">
        <v>7</v>
      </c>
      <c r="E23" t="s">
        <v>8</v>
      </c>
    </row>
    <row r="24" spans="1:15">
      <c r="A24" t="s">
        <v>0</v>
      </c>
      <c r="B24" s="1">
        <f>B4</f>
        <v>1000000</v>
      </c>
      <c r="C24" s="1">
        <v>1020000</v>
      </c>
      <c r="D24" s="1">
        <f>C24*(1+A1)</f>
        <v>1224000</v>
      </c>
      <c r="E24" s="2">
        <f>D24-D27/2</f>
        <v>1186000</v>
      </c>
      <c r="F24" s="2">
        <f>E24*(1+$A$1)</f>
        <v>1423200</v>
      </c>
      <c r="G24" s="2">
        <f>F24-F27/2</f>
        <v>1374550</v>
      </c>
      <c r="H24" s="2">
        <f>F24*(1+$A$1)</f>
        <v>1707840</v>
      </c>
      <c r="I24" s="2">
        <f>H24-H27/2</f>
        <v>1623610</v>
      </c>
      <c r="J24" s="2">
        <f>H24*(1+$A$1)</f>
        <v>2049408</v>
      </c>
      <c r="K24" s="2">
        <f>J24-J27/2</f>
        <v>1922482</v>
      </c>
      <c r="L24" s="2">
        <f>J24*(1+$A$1)</f>
        <v>2459289.6000000001</v>
      </c>
      <c r="M24" s="2">
        <f>L24-L27/2</f>
        <v>2281128.4</v>
      </c>
      <c r="N24" s="2">
        <f>L24*(1+$A$1)</f>
        <v>2951147.52</v>
      </c>
      <c r="O24" s="2">
        <f>N24-N27/2</f>
        <v>2711504.08</v>
      </c>
    </row>
    <row r="25" spans="1:15">
      <c r="A25" t="s">
        <v>1</v>
      </c>
      <c r="B25" s="1">
        <f>B5</f>
        <v>100000</v>
      </c>
      <c r="C25" s="1">
        <v>0</v>
      </c>
      <c r="D25" s="1">
        <f>C25</f>
        <v>0</v>
      </c>
      <c r="E25">
        <v>0</v>
      </c>
      <c r="F25">
        <v>0</v>
      </c>
      <c r="G25">
        <f>F25</f>
        <v>0</v>
      </c>
      <c r="I25">
        <f>H25</f>
        <v>0</v>
      </c>
      <c r="K25">
        <f>J25</f>
        <v>0</v>
      </c>
      <c r="M25">
        <f>L25</f>
        <v>0</v>
      </c>
      <c r="O25">
        <f>N25</f>
        <v>0</v>
      </c>
    </row>
    <row r="26" spans="1:15">
      <c r="A26" t="s">
        <v>2</v>
      </c>
      <c r="B26" s="1">
        <f>B6</f>
        <v>100000</v>
      </c>
      <c r="C26" s="1">
        <f>B26</f>
        <v>100000</v>
      </c>
      <c r="D26" s="1">
        <f>C26+D24-C24</f>
        <v>304000</v>
      </c>
      <c r="E26" s="1">
        <f>(D26-D25)/2</f>
        <v>152000</v>
      </c>
      <c r="F26" s="1">
        <f>E26+F24-E24</f>
        <v>389200</v>
      </c>
      <c r="G26" s="1">
        <f>F26/2</f>
        <v>194600</v>
      </c>
      <c r="H26" s="1">
        <f>F26+H24-F24</f>
        <v>673840</v>
      </c>
      <c r="I26" s="1">
        <f>H26/2</f>
        <v>336920</v>
      </c>
      <c r="J26" s="1">
        <f>H26+J24-H24</f>
        <v>1015408</v>
      </c>
      <c r="K26" s="1">
        <f>J26/2</f>
        <v>507704</v>
      </c>
      <c r="L26" s="1">
        <f>J26+L24-J24</f>
        <v>1425289.6</v>
      </c>
      <c r="M26" s="1">
        <f>L26/2</f>
        <v>712644.8</v>
      </c>
      <c r="N26" s="1">
        <f>L26+N24-L24</f>
        <v>1917147.52</v>
      </c>
      <c r="O26" s="1">
        <f>N26/2</f>
        <v>958573.76</v>
      </c>
    </row>
    <row r="27" spans="1:15">
      <c r="A27" t="s">
        <v>3</v>
      </c>
      <c r="B27" s="1">
        <f>(B26-B25)*0.2</f>
        <v>0</v>
      </c>
      <c r="C27" s="1">
        <f>(C26-C25)*0.25</f>
        <v>25000</v>
      </c>
      <c r="D27" s="1">
        <f t="shared" ref="D27:K27" si="20">(D26-D25)*0.25</f>
        <v>76000</v>
      </c>
      <c r="E27" s="1">
        <f t="shared" si="20"/>
        <v>38000</v>
      </c>
      <c r="F27" s="1">
        <f t="shared" si="20"/>
        <v>97300</v>
      </c>
      <c r="G27" s="1">
        <f t="shared" si="20"/>
        <v>48650</v>
      </c>
      <c r="H27" s="1">
        <f t="shared" si="20"/>
        <v>168460</v>
      </c>
      <c r="I27" s="1">
        <f t="shared" si="20"/>
        <v>84230</v>
      </c>
      <c r="J27" s="1">
        <f t="shared" si="20"/>
        <v>253852</v>
      </c>
      <c r="K27" s="1">
        <f t="shared" si="20"/>
        <v>126926</v>
      </c>
      <c r="L27" s="1">
        <f t="shared" ref="L27" si="21">(L26-L25)*0.25</f>
        <v>356322.4</v>
      </c>
      <c r="M27" s="1">
        <f t="shared" ref="M27" si="22">(M26-M25)*0.25</f>
        <v>178161.2</v>
      </c>
      <c r="N27" s="1">
        <f t="shared" ref="N27" si="23">(N26-N25)*0.25</f>
        <v>479286.88</v>
      </c>
      <c r="O27" s="1">
        <f t="shared" ref="O27" si="24">(O26-O25)*0.25</f>
        <v>239643.44</v>
      </c>
    </row>
    <row r="28" spans="1:15">
      <c r="A28" t="s">
        <v>4</v>
      </c>
      <c r="B28" s="1">
        <f t="shared" ref="B28:K28" si="25">B24-B27</f>
        <v>1000000</v>
      </c>
      <c r="C28" s="1">
        <f t="shared" si="25"/>
        <v>995000</v>
      </c>
      <c r="D28" s="1">
        <f t="shared" si="25"/>
        <v>1148000</v>
      </c>
      <c r="E28" s="1">
        <f t="shared" si="25"/>
        <v>1148000</v>
      </c>
      <c r="F28" s="2">
        <f t="shared" si="25"/>
        <v>1325900</v>
      </c>
      <c r="G28" s="2">
        <f t="shared" si="25"/>
        <v>1325900</v>
      </c>
      <c r="H28" s="2">
        <f t="shared" si="25"/>
        <v>1539380</v>
      </c>
      <c r="I28" s="2">
        <f t="shared" si="25"/>
        <v>1539380</v>
      </c>
      <c r="J28" s="2">
        <f t="shared" si="25"/>
        <v>1795556</v>
      </c>
      <c r="K28" s="2">
        <f t="shared" si="25"/>
        <v>1795556</v>
      </c>
      <c r="L28" s="2">
        <f t="shared" ref="L28" si="26">L24-L27</f>
        <v>2102967.2000000002</v>
      </c>
      <c r="M28" s="2">
        <f t="shared" ref="M28" si="27">M24-M27</f>
        <v>2102967.1999999997</v>
      </c>
      <c r="N28" s="2">
        <f t="shared" ref="N28" si="28">N24-N27</f>
        <v>2471860.64</v>
      </c>
      <c r="O28" s="2">
        <f t="shared" ref="O28" si="29">O24-O27</f>
        <v>2471860.64</v>
      </c>
    </row>
    <row r="30" spans="1:15">
      <c r="A30" t="s">
        <v>17</v>
      </c>
      <c r="B30" s="1">
        <f>B28-B8</f>
        <v>0</v>
      </c>
      <c r="C30" s="1">
        <f t="shared" ref="C30:H30" si="30">C28-C8</f>
        <v>-10000</v>
      </c>
      <c r="D30" s="1">
        <f t="shared" si="30"/>
        <v>-4000</v>
      </c>
      <c r="E30" s="1">
        <f t="shared" si="30"/>
        <v>-4000</v>
      </c>
      <c r="F30" s="1">
        <f t="shared" si="30"/>
        <v>-700</v>
      </c>
      <c r="G30" s="1">
        <f t="shared" ref="G30:I30" si="31">G28-G8</f>
        <v>-700</v>
      </c>
      <c r="H30" s="1">
        <f t="shared" si="30"/>
        <v>3260</v>
      </c>
      <c r="I30" s="1">
        <f t="shared" si="31"/>
        <v>3260</v>
      </c>
      <c r="K30" s="1">
        <f t="shared" ref="K30:M30" si="32">K28-K8</f>
        <v>8012</v>
      </c>
      <c r="M30" s="1">
        <f t="shared" si="32"/>
        <v>13714.399999999674</v>
      </c>
      <c r="O30" s="1">
        <f t="shared" ref="O30" si="33">O28-O8</f>
        <v>20557.280000000261</v>
      </c>
    </row>
    <row r="31" spans="1:15">
      <c r="A31" t="s">
        <v>18</v>
      </c>
      <c r="B31" s="1">
        <f>B18-B8</f>
        <v>0</v>
      </c>
      <c r="C31" s="1">
        <f t="shared" ref="C31:H31" si="34">C18-C8</f>
        <v>-5000</v>
      </c>
      <c r="D31" s="1">
        <f t="shared" si="34"/>
        <v>-2000</v>
      </c>
      <c r="E31" s="1">
        <f t="shared" si="34"/>
        <v>-2000</v>
      </c>
      <c r="F31" s="1">
        <f t="shared" si="34"/>
        <v>-350</v>
      </c>
      <c r="G31" s="1">
        <f t="shared" ref="G31:I31" si="35">G18-G8</f>
        <v>-350</v>
      </c>
      <c r="H31" s="1">
        <f t="shared" si="34"/>
        <v>1630</v>
      </c>
      <c r="I31" s="1">
        <f t="shared" si="35"/>
        <v>1630</v>
      </c>
      <c r="K31" s="1">
        <f t="shared" ref="K31:M31" si="36">K18-K8</f>
        <v>4006</v>
      </c>
      <c r="M31" s="1">
        <f t="shared" si="36"/>
        <v>6857.1999999999534</v>
      </c>
      <c r="O31" s="1">
        <f t="shared" ref="O31" si="37">O18-O8</f>
        <v>10278.64000000013</v>
      </c>
    </row>
    <row r="32" spans="1:15">
      <c r="B32" s="1"/>
      <c r="C32" s="1"/>
      <c r="D32" s="1"/>
    </row>
    <row r="33" spans="2:4">
      <c r="B33" s="1"/>
      <c r="C33" s="1"/>
      <c r="D33" s="1"/>
    </row>
    <row r="34" spans="2:4">
      <c r="B34" s="1"/>
      <c r="D34" s="1"/>
    </row>
    <row r="35" spans="2:4">
      <c r="B35" s="1"/>
      <c r="C35" s="1"/>
      <c r="D35" s="1"/>
    </row>
    <row r="40" spans="2:4">
      <c r="B40" s="1"/>
      <c r="C40" s="1"/>
      <c r="D40" s="1"/>
    </row>
    <row r="41" spans="2:4">
      <c r="B41" s="1"/>
      <c r="C41" s="1"/>
      <c r="D41" s="1"/>
    </row>
    <row r="42" spans="2:4">
      <c r="B42" s="1"/>
      <c r="D42" s="1"/>
    </row>
    <row r="43" spans="2:4">
      <c r="B43" s="1"/>
      <c r="C43" s="1"/>
      <c r="D43" s="1"/>
    </row>
    <row r="47" spans="2:4">
      <c r="B47" s="1"/>
      <c r="C47" s="1"/>
      <c r="D47" s="2"/>
    </row>
    <row r="48" spans="2:4">
      <c r="B48" s="1"/>
      <c r="C48" s="1"/>
    </row>
    <row r="49" spans="2:4">
      <c r="B49" s="1"/>
      <c r="C49" s="1"/>
      <c r="D49" s="1"/>
    </row>
    <row r="50" spans="2:4">
      <c r="B50" s="1"/>
      <c r="C50" s="1"/>
      <c r="D50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מכירה רעיונית בלי מימוש</vt:lpstr>
      <vt:lpstr>מכירה רעיונית, 50% מימוש כל שנה</vt:lpstr>
    </vt:vector>
  </TitlesOfParts>
  <Company>n/a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Assaf Nathan</dc:creator>
  <cp:lastModifiedBy>Assaf Nathan</cp:lastModifiedBy>
  <dcterms:created xsi:type="dcterms:W3CDTF">2012-12-13T19:27:00Z</dcterms:created>
  <dcterms:modified xsi:type="dcterms:W3CDTF">2012-12-17T23:33:33Z</dcterms:modified>
</cp:coreProperties>
</file>